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RONOGRAMA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<sst xmlns="http://schemas.openxmlformats.org/spreadsheetml/2006/main" count="39" uniqueCount="36">
  <si>
    <t>ANEXO III</t>
  </si>
  <si>
    <t>SECRETARIA  REGIONAL - SR II</t>
  </si>
  <si>
    <t>AV. DAS CASTANHOLEIRAS – CIDADE 2000</t>
  </si>
  <si>
    <t>CRONOGRAMA FÍSICO- FINANCEIRO</t>
  </si>
  <si>
    <t>DISCRIMINAÇÃO</t>
  </si>
  <si>
    <t>VALOR</t>
  </si>
  <si>
    <t>%</t>
  </si>
  <si>
    <t>30 DIAS</t>
  </si>
  <si>
    <t>60 DIAS</t>
  </si>
  <si>
    <t>90 DIAS</t>
  </si>
  <si>
    <t>TOTAL</t>
  </si>
  <si>
    <t>1</t>
  </si>
  <si>
    <t>SERVIÇOS PRELIMINARES</t>
  </si>
  <si>
    <t>2</t>
  </si>
  <si>
    <t>MOVIMENTO DE TERRA</t>
  </si>
  <si>
    <t>3</t>
  </si>
  <si>
    <t>FUNDAÇÕES E ESTRUTURAS</t>
  </si>
  <si>
    <t>4</t>
  </si>
  <si>
    <t>ALVENARIAS</t>
  </si>
  <si>
    <t>5</t>
  </si>
  <si>
    <t>REVESTIMENTOS</t>
  </si>
  <si>
    <t>6</t>
  </si>
  <si>
    <t>PISOS</t>
  </si>
  <si>
    <t>7</t>
  </si>
  <si>
    <t>INSTALAÇÕES HIDRAULICAS</t>
  </si>
  <si>
    <t>8</t>
  </si>
  <si>
    <t>PINTURAS</t>
  </si>
  <si>
    <t>9</t>
  </si>
  <si>
    <t>URBANIZAÇÃO E PAISAGISMO</t>
  </si>
  <si>
    <t>10</t>
  </si>
  <si>
    <t>EQUIPAMENTOS E ACESSÓRIOS ESPORTIVOS</t>
  </si>
  <si>
    <t>11</t>
  </si>
  <si>
    <t>SERVIÇOS COMPLEMENTARES</t>
  </si>
  <si>
    <t>TOTAL SIMPLES</t>
  </si>
  <si>
    <t>TOTAL ACUMULADO</t>
  </si>
  <si>
    <t>OBRA –REFORMA  E RECUPERAÇÃO DA PRAÇA DA MAÇONARIA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</si>
</sst>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dd/mm/yy"/>
  </numFmts>
  <fonts count="4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51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2" fontId="1" fillId="0" borderId="0" xfId="51" applyNumberFormat="1" applyFont="1" applyFill="1" applyBorder="1" applyAlignment="1" applyProtection="1">
      <alignment horizontal="center" vertical="center"/>
      <protection/>
    </xf>
    <xf numFmtId="164" fontId="1" fillId="0" borderId="0" xfId="5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2" fontId="1" fillId="0" borderId="0" xfId="51" applyNumberFormat="1" applyFont="1" applyFill="1" applyBorder="1" applyAlignment="1" applyProtection="1">
      <alignment vertical="center"/>
      <protection/>
    </xf>
    <xf numFmtId="164" fontId="1" fillId="0" borderId="0" xfId="51" applyFont="1" applyFill="1" applyBorder="1" applyAlignment="1" applyProtection="1">
      <alignment vertical="center"/>
      <protection/>
    </xf>
    <xf numFmtId="2" fontId="2" fillId="0" borderId="0" xfId="51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14" fontId="4" fillId="0" borderId="0" xfId="51" applyNumberFormat="1" applyFont="1" applyFill="1" applyBorder="1" applyAlignment="1" applyProtection="1">
      <alignment horizontal="center" vertical="center"/>
      <protection/>
    </xf>
    <xf numFmtId="2" fontId="4" fillId="0" borderId="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51" applyNumberFormat="1" applyFont="1" applyFill="1" applyBorder="1" applyAlignment="1" applyProtection="1">
      <alignment horizontal="center" vertical="center"/>
      <protection/>
    </xf>
    <xf numFmtId="165" fontId="4" fillId="0" borderId="11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164" fontId="4" fillId="0" borderId="11" xfId="5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2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left" vertical="center"/>
    </xf>
    <xf numFmtId="2" fontId="3" fillId="0" borderId="0" xfId="51" applyNumberFormat="1" applyFont="1" applyFill="1" applyBorder="1" applyAlignment="1" applyProtection="1">
      <alignment horizontal="center" vertical="center"/>
      <protection/>
    </xf>
    <xf numFmtId="2" fontId="4" fillId="0" borderId="0" xfId="51" applyNumberFormat="1" applyFont="1" applyFill="1" applyBorder="1" applyAlignment="1" applyProtection="1">
      <alignment horizontal="center" vertical="center"/>
      <protection/>
    </xf>
    <xf numFmtId="2" fontId="4" fillId="0" borderId="0" xfId="51" applyNumberFormat="1" applyFont="1" applyFill="1" applyBorder="1" applyAlignment="1" applyProtection="1">
      <alignment horizontal="center" vertical="center" wrapText="1"/>
      <protection/>
    </xf>
    <xf numFmtId="2" fontId="5" fillId="0" borderId="12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0</xdr:rowOff>
    </xdr:from>
    <xdr:to>
      <xdr:col>10</xdr:col>
      <xdr:colOff>657225</xdr:colOff>
      <xdr:row>4</xdr:row>
      <xdr:rowOff>9525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533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</xdr:rowOff>
    </xdr:from>
    <xdr:to>
      <xdr:col>5</xdr:col>
      <xdr:colOff>247650</xdr:colOff>
      <xdr:row>36</xdr:row>
      <xdr:rowOff>114300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534025"/>
          <a:ext cx="3495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4">
      <selection activeCell="A9" sqref="A9:J9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9.8515625" style="1" customWidth="1"/>
    <col min="4" max="4" width="5.8515625" style="2" customWidth="1"/>
    <col min="5" max="5" width="8.57421875" style="1" customWidth="1"/>
    <col min="6" max="6" width="6.140625" style="3" customWidth="1"/>
    <col min="7" max="7" width="8.421875" style="0" customWidth="1"/>
    <col min="8" max="8" width="6.57421875" style="4" customWidth="1"/>
    <col min="10" max="10" width="6.421875" style="4" customWidth="1"/>
    <col min="11" max="11" width="12.28125" style="4" customWidth="1"/>
  </cols>
  <sheetData>
    <row r="1" spans="1:6" ht="12.75">
      <c r="A1" s="5"/>
      <c r="B1" s="6"/>
      <c r="C1" s="7"/>
      <c r="D1" s="8"/>
      <c r="E1" s="9"/>
      <c r="F1" s="8"/>
    </row>
    <row r="2" spans="1:6" ht="12.75">
      <c r="A2" s="5"/>
      <c r="B2" s="6"/>
      <c r="C2" s="7"/>
      <c r="D2" s="8"/>
      <c r="E2" s="9"/>
      <c r="F2" s="8"/>
    </row>
    <row r="3" spans="1:6" ht="12.75">
      <c r="A3" s="5"/>
      <c r="B3" s="6"/>
      <c r="C3" s="7"/>
      <c r="D3" s="8"/>
      <c r="E3" s="9"/>
      <c r="F3" s="8"/>
    </row>
    <row r="4" spans="1:6" ht="12.75">
      <c r="A4" s="5"/>
      <c r="B4" s="6"/>
      <c r="C4" s="7"/>
      <c r="D4" s="8"/>
      <c r="E4" s="9"/>
      <c r="F4" s="8"/>
    </row>
    <row r="5" spans="1:11" ht="15.75">
      <c r="A5" s="10"/>
      <c r="B5" s="11"/>
      <c r="C5" s="12"/>
      <c r="D5" s="13"/>
      <c r="E5" s="14"/>
      <c r="F5" s="15" t="s">
        <v>0</v>
      </c>
      <c r="G5" s="16"/>
      <c r="H5" s="17"/>
      <c r="I5" s="18"/>
      <c r="J5" s="18"/>
      <c r="K5" s="19"/>
    </row>
    <row r="6" spans="1:11" ht="12.75">
      <c r="A6" s="20"/>
      <c r="B6" s="21"/>
      <c r="C6" s="7"/>
      <c r="D6" s="8"/>
      <c r="E6" s="9"/>
      <c r="F6" s="8"/>
      <c r="G6" s="22"/>
      <c r="H6" s="23"/>
      <c r="I6" s="22"/>
      <c r="J6" s="23"/>
      <c r="K6" s="23"/>
    </row>
    <row r="7" spans="1:11" s="25" customFormat="1" ht="12.75" customHeight="1">
      <c r="A7" s="56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24"/>
    </row>
    <row r="8" spans="1:11" s="25" customFormat="1" ht="12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s="25" customFormat="1" ht="11.25">
      <c r="A9" s="57" t="s">
        <v>35</v>
      </c>
      <c r="B9" s="57"/>
      <c r="C9" s="57"/>
      <c r="D9" s="57"/>
      <c r="E9" s="57"/>
      <c r="F9" s="57"/>
      <c r="G9" s="57"/>
      <c r="H9" s="57"/>
      <c r="I9" s="57"/>
      <c r="J9" s="57"/>
      <c r="K9" s="26">
        <v>41449</v>
      </c>
    </row>
    <row r="10" spans="1:11" s="25" customFormat="1" ht="11.25" customHeight="1">
      <c r="A10" s="58" t="s">
        <v>2</v>
      </c>
      <c r="B10" s="58"/>
      <c r="C10" s="58"/>
      <c r="D10" s="58"/>
      <c r="E10" s="58"/>
      <c r="F10" s="58"/>
      <c r="G10" s="58"/>
      <c r="H10" s="58"/>
      <c r="I10" s="58"/>
      <c r="J10" s="58"/>
      <c r="K10" s="27"/>
    </row>
    <row r="11" spans="1:11" s="25" customFormat="1" ht="4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s="25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5" customFormat="1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s="30" customFormat="1" ht="15" customHeight="1">
      <c r="A14" s="59" t="s">
        <v>3</v>
      </c>
      <c r="B14" s="59"/>
      <c r="C14" s="59"/>
      <c r="D14" s="59"/>
      <c r="E14" s="59"/>
      <c r="F14" s="59"/>
      <c r="G14" s="59"/>
      <c r="H14" s="59"/>
      <c r="I14" s="59"/>
      <c r="J14" s="59"/>
      <c r="K14" s="29"/>
    </row>
    <row r="15" spans="9:11" ht="12.75">
      <c r="I15" s="31"/>
      <c r="J15" s="32"/>
      <c r="K15" s="33"/>
    </row>
    <row r="16" spans="1:11" s="7" customFormat="1" ht="21" customHeight="1">
      <c r="A16" s="34"/>
      <c r="B16" s="34" t="s">
        <v>4</v>
      </c>
      <c r="C16" s="35" t="s">
        <v>5</v>
      </c>
      <c r="D16" s="36" t="s">
        <v>6</v>
      </c>
      <c r="E16" s="35" t="s">
        <v>7</v>
      </c>
      <c r="F16" s="37" t="s">
        <v>6</v>
      </c>
      <c r="G16" s="34" t="s">
        <v>8</v>
      </c>
      <c r="H16" s="36" t="s">
        <v>6</v>
      </c>
      <c r="I16" s="34" t="s">
        <v>9</v>
      </c>
      <c r="J16" s="36" t="s">
        <v>6</v>
      </c>
      <c r="K16" s="36" t="s">
        <v>10</v>
      </c>
    </row>
    <row r="17" spans="1:11" s="7" customFormat="1" ht="11.25" customHeight="1">
      <c r="A17" s="34"/>
      <c r="B17" s="34"/>
      <c r="C17" s="35"/>
      <c r="D17" s="36"/>
      <c r="E17" s="35"/>
      <c r="F17" s="37"/>
      <c r="G17" s="34"/>
      <c r="H17" s="36"/>
      <c r="I17" s="34"/>
      <c r="J17" s="36"/>
      <c r="K17" s="36"/>
    </row>
    <row r="18" spans="1:11" s="25" customFormat="1" ht="11.25">
      <c r="A18" s="38" t="s">
        <v>11</v>
      </c>
      <c r="B18" s="39" t="s">
        <v>12</v>
      </c>
      <c r="C18" s="40">
        <v>49025.35</v>
      </c>
      <c r="D18" s="41">
        <f aca="true" t="shared" si="0" ref="D18:D28">C18/$C$30*100</f>
        <v>22.927878272332052</v>
      </c>
      <c r="E18" s="42">
        <f aca="true" t="shared" si="1" ref="E18:E28">(C18*F18)/100</f>
        <v>49025.35</v>
      </c>
      <c r="F18" s="41">
        <v>100</v>
      </c>
      <c r="G18" s="42">
        <f aca="true" t="shared" si="2" ref="G18:G28">C18*H18/100</f>
        <v>0</v>
      </c>
      <c r="H18" s="41">
        <v>0</v>
      </c>
      <c r="I18" s="42">
        <f aca="true" t="shared" si="3" ref="I18:I28">C18*J18/100</f>
        <v>0</v>
      </c>
      <c r="J18" s="41">
        <v>0</v>
      </c>
      <c r="K18" s="40">
        <f aca="true" t="shared" si="4" ref="K18:K28">E18+G18+I18</f>
        <v>49025.35</v>
      </c>
    </row>
    <row r="19" spans="1:11" s="25" customFormat="1" ht="11.25">
      <c r="A19" s="38" t="s">
        <v>13</v>
      </c>
      <c r="B19" s="39" t="s">
        <v>14</v>
      </c>
      <c r="C19" s="40">
        <v>17530.22</v>
      </c>
      <c r="D19" s="41">
        <f t="shared" si="0"/>
        <v>8.198426941310991</v>
      </c>
      <c r="E19" s="42">
        <f t="shared" si="1"/>
        <v>10518.132000000001</v>
      </c>
      <c r="F19" s="41">
        <v>60</v>
      </c>
      <c r="G19" s="42">
        <f t="shared" si="2"/>
        <v>5259.066000000001</v>
      </c>
      <c r="H19" s="41">
        <v>30</v>
      </c>
      <c r="I19" s="42">
        <f t="shared" si="3"/>
        <v>1753.0220000000002</v>
      </c>
      <c r="J19" s="41">
        <v>10</v>
      </c>
      <c r="K19" s="40">
        <f t="shared" si="4"/>
        <v>17530.22</v>
      </c>
    </row>
    <row r="20" spans="1:11" s="25" customFormat="1" ht="22.5">
      <c r="A20" s="43" t="s">
        <v>15</v>
      </c>
      <c r="B20" s="39" t="s">
        <v>16</v>
      </c>
      <c r="C20" s="40">
        <v>2784.42</v>
      </c>
      <c r="D20" s="41">
        <f t="shared" si="0"/>
        <v>1.3022006537239779</v>
      </c>
      <c r="E20" s="42">
        <f t="shared" si="1"/>
        <v>835.326</v>
      </c>
      <c r="F20" s="41">
        <v>30</v>
      </c>
      <c r="G20" s="42">
        <f t="shared" si="2"/>
        <v>556.884</v>
      </c>
      <c r="H20" s="41">
        <v>20</v>
      </c>
      <c r="I20" s="42">
        <f t="shared" si="3"/>
        <v>1392.21</v>
      </c>
      <c r="J20" s="41">
        <v>50</v>
      </c>
      <c r="K20" s="40">
        <f t="shared" si="4"/>
        <v>2784.42</v>
      </c>
    </row>
    <row r="21" spans="1:11" s="25" customFormat="1" ht="11.25">
      <c r="A21" s="43" t="s">
        <v>17</v>
      </c>
      <c r="B21" s="39" t="s">
        <v>18</v>
      </c>
      <c r="C21" s="40">
        <v>23217.34</v>
      </c>
      <c r="D21" s="41">
        <f t="shared" si="0"/>
        <v>10.858144721605168</v>
      </c>
      <c r="E21" s="42">
        <f t="shared" si="1"/>
        <v>2321.734</v>
      </c>
      <c r="F21" s="41">
        <v>10</v>
      </c>
      <c r="G21" s="42">
        <f t="shared" si="2"/>
        <v>9286.936</v>
      </c>
      <c r="H21" s="41">
        <v>40</v>
      </c>
      <c r="I21" s="42">
        <f t="shared" si="3"/>
        <v>11608.67</v>
      </c>
      <c r="J21" s="41">
        <v>50</v>
      </c>
      <c r="K21" s="40">
        <f t="shared" si="4"/>
        <v>23217.34</v>
      </c>
    </row>
    <row r="22" spans="1:11" s="25" customFormat="1" ht="11.25">
      <c r="A22" s="43" t="s">
        <v>19</v>
      </c>
      <c r="B22" s="44" t="s">
        <v>20</v>
      </c>
      <c r="C22" s="40">
        <v>4386.26</v>
      </c>
      <c r="D22" s="41">
        <f t="shared" si="0"/>
        <v>2.05133946725111</v>
      </c>
      <c r="E22" s="42">
        <f t="shared" si="1"/>
        <v>0</v>
      </c>
      <c r="F22" s="41">
        <v>0</v>
      </c>
      <c r="G22" s="42">
        <f t="shared" si="2"/>
        <v>2631.7560000000003</v>
      </c>
      <c r="H22" s="41">
        <v>60</v>
      </c>
      <c r="I22" s="42">
        <f t="shared" si="3"/>
        <v>1754.5040000000001</v>
      </c>
      <c r="J22" s="41">
        <v>40</v>
      </c>
      <c r="K22" s="40">
        <f t="shared" si="4"/>
        <v>4386.26</v>
      </c>
    </row>
    <row r="23" spans="1:11" s="25" customFormat="1" ht="11.25">
      <c r="A23" s="43" t="s">
        <v>21</v>
      </c>
      <c r="B23" s="44" t="s">
        <v>22</v>
      </c>
      <c r="C23" s="40">
        <v>84103.12</v>
      </c>
      <c r="D23" s="41">
        <f t="shared" si="0"/>
        <v>39.332836944220396</v>
      </c>
      <c r="E23" s="42">
        <f t="shared" si="1"/>
        <v>21025.78</v>
      </c>
      <c r="F23" s="41">
        <v>25</v>
      </c>
      <c r="G23" s="42">
        <f t="shared" si="2"/>
        <v>21025.78</v>
      </c>
      <c r="H23" s="41">
        <v>25</v>
      </c>
      <c r="I23" s="42">
        <f t="shared" si="3"/>
        <v>42051.56</v>
      </c>
      <c r="J23" s="41">
        <v>50</v>
      </c>
      <c r="K23" s="40">
        <f t="shared" si="4"/>
        <v>84103.12</v>
      </c>
    </row>
    <row r="24" spans="1:11" s="25" customFormat="1" ht="22.5">
      <c r="A24" s="43" t="s">
        <v>23</v>
      </c>
      <c r="B24" s="44" t="s">
        <v>24</v>
      </c>
      <c r="C24" s="40">
        <v>436.36</v>
      </c>
      <c r="D24" s="41">
        <f t="shared" si="0"/>
        <v>0.2040741975919563</v>
      </c>
      <c r="E24" s="42">
        <f t="shared" si="1"/>
        <v>218.18</v>
      </c>
      <c r="F24" s="41">
        <v>50</v>
      </c>
      <c r="G24" s="42">
        <f t="shared" si="2"/>
        <v>87.272</v>
      </c>
      <c r="H24" s="41">
        <v>20</v>
      </c>
      <c r="I24" s="42">
        <f t="shared" si="3"/>
        <v>130.90800000000002</v>
      </c>
      <c r="J24" s="41">
        <v>30</v>
      </c>
      <c r="K24" s="40">
        <f t="shared" si="4"/>
        <v>436.36</v>
      </c>
    </row>
    <row r="25" spans="1:11" s="25" customFormat="1" ht="11.25">
      <c r="A25" s="43" t="s">
        <v>25</v>
      </c>
      <c r="B25" s="44" t="s">
        <v>26</v>
      </c>
      <c r="C25" s="40">
        <v>4298.29</v>
      </c>
      <c r="D25" s="41">
        <f t="shared" si="0"/>
        <v>2.0101981913271834</v>
      </c>
      <c r="E25" s="42">
        <f t="shared" si="1"/>
        <v>1504.4015</v>
      </c>
      <c r="F25" s="41">
        <v>35</v>
      </c>
      <c r="G25" s="42">
        <f t="shared" si="2"/>
        <v>1504.4015</v>
      </c>
      <c r="H25" s="41">
        <v>35</v>
      </c>
      <c r="I25" s="42">
        <f t="shared" si="3"/>
        <v>1289.487</v>
      </c>
      <c r="J25" s="41">
        <v>30</v>
      </c>
      <c r="K25" s="40">
        <f t="shared" si="4"/>
        <v>4298.29</v>
      </c>
    </row>
    <row r="26" spans="1:11" s="25" customFormat="1" ht="22.5">
      <c r="A26" s="43" t="s">
        <v>27</v>
      </c>
      <c r="B26" s="44" t="s">
        <v>28</v>
      </c>
      <c r="C26" s="40">
        <v>20127.87</v>
      </c>
      <c r="D26" s="41">
        <f t="shared" si="0"/>
        <v>9.413280134488058</v>
      </c>
      <c r="E26" s="42">
        <f t="shared" si="1"/>
        <v>6038.361</v>
      </c>
      <c r="F26" s="41">
        <v>30</v>
      </c>
      <c r="G26" s="42">
        <f t="shared" si="2"/>
        <v>8051.147999999999</v>
      </c>
      <c r="H26" s="41">
        <v>40</v>
      </c>
      <c r="I26" s="42">
        <f t="shared" si="3"/>
        <v>6038.361</v>
      </c>
      <c r="J26" s="41">
        <v>30</v>
      </c>
      <c r="K26" s="40">
        <f t="shared" si="4"/>
        <v>20127.87</v>
      </c>
    </row>
    <row r="27" spans="1:11" s="25" customFormat="1" ht="22.5">
      <c r="A27" s="43" t="s">
        <v>29</v>
      </c>
      <c r="B27" s="44" t="s">
        <v>30</v>
      </c>
      <c r="C27" s="40">
        <v>7527</v>
      </c>
      <c r="D27" s="41">
        <f t="shared" si="0"/>
        <v>3.5201816969352255</v>
      </c>
      <c r="E27" s="42">
        <f t="shared" si="1"/>
        <v>0</v>
      </c>
      <c r="F27" s="41">
        <v>0</v>
      </c>
      <c r="G27" s="42">
        <f t="shared" si="2"/>
        <v>0</v>
      </c>
      <c r="H27" s="41">
        <v>0</v>
      </c>
      <c r="I27" s="42">
        <f t="shared" si="3"/>
        <v>7527</v>
      </c>
      <c r="J27" s="41">
        <v>100</v>
      </c>
      <c r="K27" s="40">
        <f t="shared" si="4"/>
        <v>7527</v>
      </c>
    </row>
    <row r="28" spans="1:11" s="25" customFormat="1" ht="22.5">
      <c r="A28" s="43" t="s">
        <v>31</v>
      </c>
      <c r="B28" s="44" t="s">
        <v>32</v>
      </c>
      <c r="C28" s="40">
        <v>387.96</v>
      </c>
      <c r="D28" s="41">
        <f t="shared" si="0"/>
        <v>0.1814387792138953</v>
      </c>
      <c r="E28" s="42">
        <f t="shared" si="1"/>
        <v>0</v>
      </c>
      <c r="F28" s="41">
        <v>0</v>
      </c>
      <c r="G28" s="42">
        <f t="shared" si="2"/>
        <v>116.38799999999999</v>
      </c>
      <c r="H28" s="41">
        <v>30</v>
      </c>
      <c r="I28" s="42">
        <f t="shared" si="3"/>
        <v>271.57199999999995</v>
      </c>
      <c r="J28" s="41">
        <v>70</v>
      </c>
      <c r="K28" s="40">
        <f t="shared" si="4"/>
        <v>387.9599999999999</v>
      </c>
    </row>
    <row r="29" spans="1:11" s="25" customFormat="1" ht="11.25">
      <c r="A29" s="45"/>
      <c r="C29" s="46"/>
      <c r="D29" s="47"/>
      <c r="E29" s="46"/>
      <c r="F29" s="8"/>
      <c r="G29" s="46"/>
      <c r="H29" s="47"/>
      <c r="I29" s="46"/>
      <c r="J29" s="47"/>
      <c r="K29" s="47"/>
    </row>
    <row r="30" spans="1:11" s="25" customFormat="1" ht="11.25">
      <c r="A30" s="48"/>
      <c r="B30" s="49" t="s">
        <v>33</v>
      </c>
      <c r="C30" s="35">
        <f>SUM(C18:C28)</f>
        <v>213824.18999999997</v>
      </c>
      <c r="D30" s="41">
        <f>SUM(D18:D29)</f>
        <v>100</v>
      </c>
      <c r="E30" s="42">
        <f>SUM(E18:E28)</f>
        <v>91487.26449999999</v>
      </c>
      <c r="F30" s="50">
        <f>E30/$C$30*100</f>
        <v>42.78620884755836</v>
      </c>
      <c r="G30" s="42">
        <f>SUM(G18:G28)</f>
        <v>48519.631499999996</v>
      </c>
      <c r="H30" s="41">
        <f>G30/$C$30*100</f>
        <v>22.69136691222822</v>
      </c>
      <c r="I30" s="42">
        <f>SUM(I18:I28)</f>
        <v>73817.29400000001</v>
      </c>
      <c r="J30" s="41">
        <f>I30/$C$30*100</f>
        <v>34.522424240213425</v>
      </c>
      <c r="K30" s="40"/>
    </row>
    <row r="31" spans="1:11" s="25" customFormat="1" ht="11.25">
      <c r="A31" s="51"/>
      <c r="B31" s="49" t="s">
        <v>34</v>
      </c>
      <c r="C31" s="35"/>
      <c r="D31" s="41"/>
      <c r="E31" s="42">
        <f>E30</f>
        <v>91487.26449999999</v>
      </c>
      <c r="F31" s="50">
        <f>E31/$C$30*100</f>
        <v>42.78620884755836</v>
      </c>
      <c r="G31" s="42">
        <f>E31+G30</f>
        <v>140006.89599999998</v>
      </c>
      <c r="H31" s="41">
        <f>H30+F31</f>
        <v>65.47757575978659</v>
      </c>
      <c r="I31" s="42">
        <f>I30+G31</f>
        <v>213824.19</v>
      </c>
      <c r="J31" s="41">
        <f>J30+H31</f>
        <v>100.00000000000001</v>
      </c>
      <c r="K31" s="35">
        <f>SUM(K18:K29)</f>
        <v>213824.18999999997</v>
      </c>
    </row>
    <row r="32" spans="1:16" s="25" customFormat="1" ht="15.75">
      <c r="A32" s="5"/>
      <c r="B32" s="52"/>
      <c r="C32" s="53"/>
      <c r="D32" s="8"/>
      <c r="E32" s="9"/>
      <c r="F32" s="8"/>
      <c r="H32" s="54"/>
      <c r="J32" s="54"/>
      <c r="K32" s="55"/>
      <c r="L32" s="55"/>
      <c r="M32" s="55"/>
      <c r="N32" s="55"/>
      <c r="O32" s="55"/>
      <c r="P32" s="55"/>
    </row>
    <row r="34" spans="9:13" ht="12.75">
      <c r="I34" s="60"/>
      <c r="J34" s="60"/>
      <c r="K34" s="60"/>
      <c r="L34" s="60"/>
      <c r="M34" s="60"/>
    </row>
  </sheetData>
  <sheetProtection selectLockedCells="1" selectUnlockedCells="1"/>
  <mergeCells count="5">
    <mergeCell ref="A7:J7"/>
    <mergeCell ref="A9:J9"/>
    <mergeCell ref="A10:J10"/>
    <mergeCell ref="A14:J14"/>
    <mergeCell ref="I34:M34"/>
  </mergeCells>
  <printOptions horizontalCentered="1" verticalCentered="1"/>
  <pageMargins left="1.1416666666666666" right="1.1416666666666666" top="0.7479166666666667" bottom="1.2993055555555555" header="0.5118055555555555" footer="0.5118055555555555"/>
  <pageSetup horizontalDpi="300" verticalDpi="3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juridico</cp:lastModifiedBy>
  <dcterms:created xsi:type="dcterms:W3CDTF">2013-11-01T12:55:00Z</dcterms:created>
  <dcterms:modified xsi:type="dcterms:W3CDTF">2013-11-01T12:55:00Z</dcterms:modified>
  <cp:category/>
  <cp:version/>
  <cp:contentType/>
  <cp:contentStatus/>
</cp:coreProperties>
</file>